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711C7457-4C06-49D1-A805-3888DC49CD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4" i="1" l="1"/>
  <c r="C22" i="1"/>
  <c r="C20" i="1"/>
  <c r="C10" i="1"/>
  <c r="C9" i="1"/>
  <c r="C8" i="1"/>
  <c r="D13" i="1"/>
  <c r="C13" i="1" s="1"/>
  <c r="D7" i="1"/>
  <c r="D16" i="1" s="1"/>
  <c r="C16" i="1" s="1"/>
  <c r="D15" i="1" l="1"/>
  <c r="C15" i="1" s="1"/>
  <c r="D17" i="1"/>
  <c r="C17" i="1" s="1"/>
  <c r="D14" i="1"/>
  <c r="D11" i="1" l="1"/>
  <c r="C11" i="1" s="1"/>
  <c r="C14" i="1"/>
  <c r="C26" i="1" s="1"/>
</calcChain>
</file>

<file path=xl/sharedStrings.xml><?xml version="1.0" encoding="utf-8"?>
<sst xmlns="http://schemas.openxmlformats.org/spreadsheetml/2006/main" count="63" uniqueCount="49">
  <si>
    <t>Статьи расходов</t>
  </si>
  <si>
    <t>год</t>
  </si>
  <si>
    <t>месяц</t>
  </si>
  <si>
    <t>источник финансирования</t>
  </si>
  <si>
    <t xml:space="preserve">1. </t>
  </si>
  <si>
    <t>Председатель</t>
  </si>
  <si>
    <t>Бухгалтер-кассир</t>
  </si>
  <si>
    <t>Сторож</t>
  </si>
  <si>
    <t>2.</t>
  </si>
  <si>
    <t>ПФР-22%</t>
  </si>
  <si>
    <t>ФСС-травматизм  0.2%</t>
  </si>
  <si>
    <t>ФСС временная нетрудоспособность-2.9 %</t>
  </si>
  <si>
    <t>Мед.страхование-5.1 %</t>
  </si>
  <si>
    <t>в том числе:</t>
  </si>
  <si>
    <t>Подоходный налог 13%</t>
  </si>
  <si>
    <t>Начисления на зарплату всего  43.2 %</t>
  </si>
  <si>
    <t>средства работника</t>
  </si>
  <si>
    <t>предприятие</t>
  </si>
  <si>
    <t>3.</t>
  </si>
  <si>
    <t>Внешнее освещение</t>
  </si>
  <si>
    <t>(150 втх20 штукх12 часх30 днх6,08</t>
  </si>
  <si>
    <t>4.</t>
  </si>
  <si>
    <t>Вывоз мусора</t>
  </si>
  <si>
    <t>5.</t>
  </si>
  <si>
    <t>Чистка дорог зимой</t>
  </si>
  <si>
    <t>6.</t>
  </si>
  <si>
    <t>Свет в сторожке 200 квт</t>
  </si>
  <si>
    <t>7.</t>
  </si>
  <si>
    <t>Окашивание дорог в летний период</t>
  </si>
  <si>
    <t>8.</t>
  </si>
  <si>
    <t>Непредвиденные расходы</t>
  </si>
  <si>
    <t>9.</t>
  </si>
  <si>
    <t>10.</t>
  </si>
  <si>
    <t>Ремонт дорог</t>
  </si>
  <si>
    <t>ИТОГО</t>
  </si>
  <si>
    <t>Расчет взносов на период с 01.09.2019 г по 01.09.2020 г</t>
  </si>
  <si>
    <t>Итого за счет остатков в банке и в кассе СНТ "РЕПКА"</t>
  </si>
  <si>
    <t xml:space="preserve"> по СНТ "РЕПКА"(рублей)</t>
  </si>
  <si>
    <t>Оплата должностных лиц-всего</t>
  </si>
  <si>
    <t>Хознужды</t>
  </si>
  <si>
    <t>в том числе на 1 члена СНТ 1200472/100</t>
  </si>
  <si>
    <t>ИТОГО членские взносы</t>
  </si>
  <si>
    <t xml:space="preserve">    </t>
  </si>
  <si>
    <t>Целевые в год</t>
  </si>
  <si>
    <t>общего пользования</t>
  </si>
  <si>
    <t xml:space="preserve">Целевой взнос на оплату налога на земли общего </t>
  </si>
  <si>
    <t>1 000 руб. в месяц</t>
  </si>
  <si>
    <t>Остатки в банке</t>
  </si>
  <si>
    <t>1 850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</si>
</sst>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3"/>
  <sheetViews>
    <sheetView tabSelected="1" topLeftCell="A29" workbookViewId="0">
      <selection activeCell="E41" sqref="E41"/>
    </sheetView>
  </sheetViews>
  <sheetFormatPr defaultRowHeight="15" x14ac:dyDescent="0.25"/>
  <cols>
    <col min="1" max="1" width="3.7109375" customWidth="1"/>
    <col min="2" max="2" width="46" customWidth="1"/>
    <col min="3" max="3" width="9.85546875" bestFit="1" customWidth="1"/>
    <col min="5" max="5" width="38.5703125" customWidth="1"/>
  </cols>
  <sheetData>
    <row r="2" spans="1:5" ht="18.75" x14ac:dyDescent="0.3">
      <c r="B2" s="8" t="s">
        <v>35</v>
      </c>
      <c r="C2" s="8"/>
      <c r="D2" s="8"/>
      <c r="E2" s="8"/>
    </row>
    <row r="3" spans="1:5" x14ac:dyDescent="0.25">
      <c r="B3" s="9" t="s">
        <v>37</v>
      </c>
      <c r="C3" s="9"/>
      <c r="D3" s="9"/>
      <c r="E3" s="9"/>
    </row>
    <row r="4" spans="1:5" x14ac:dyDescent="0.25">
      <c r="B4" s="10"/>
      <c r="C4" s="10"/>
      <c r="D4" s="10"/>
      <c r="E4" s="10"/>
    </row>
    <row r="5" spans="1:5" x14ac:dyDescent="0.25">
      <c r="A5" s="1"/>
      <c r="B5" s="2" t="s">
        <v>0</v>
      </c>
      <c r="C5" s="1" t="s">
        <v>1</v>
      </c>
      <c r="D5" s="1" t="s">
        <v>2</v>
      </c>
      <c r="E5" s="1" t="s">
        <v>3</v>
      </c>
    </row>
    <row r="6" spans="1:5" x14ac:dyDescent="0.25">
      <c r="A6" s="1"/>
      <c r="B6" s="1"/>
      <c r="C6" s="1"/>
      <c r="D6" s="1"/>
      <c r="E6" s="1"/>
    </row>
    <row r="7" spans="1:5" x14ac:dyDescent="0.25">
      <c r="A7" s="1" t="s">
        <v>4</v>
      </c>
      <c r="B7" s="2" t="s">
        <v>38</v>
      </c>
      <c r="C7" s="2">
        <v>540000</v>
      </c>
      <c r="D7" s="2">
        <f>SUM(D8:D10)</f>
        <v>56000</v>
      </c>
      <c r="E7" s="2" t="s">
        <v>17</v>
      </c>
    </row>
    <row r="8" spans="1:5" x14ac:dyDescent="0.25">
      <c r="A8" s="1"/>
      <c r="B8" s="1" t="s">
        <v>5</v>
      </c>
      <c r="C8" s="1">
        <f>D8*12</f>
        <v>300000</v>
      </c>
      <c r="D8" s="1">
        <v>25000</v>
      </c>
      <c r="E8" s="1"/>
    </row>
    <row r="9" spans="1:5" x14ac:dyDescent="0.25">
      <c r="A9" s="1"/>
      <c r="B9" s="1" t="s">
        <v>6</v>
      </c>
      <c r="C9" s="1">
        <f>D9*12</f>
        <v>156000</v>
      </c>
      <c r="D9" s="1">
        <v>13000</v>
      </c>
      <c r="E9" s="1"/>
    </row>
    <row r="10" spans="1:5" x14ac:dyDescent="0.25">
      <c r="A10" s="1"/>
      <c r="B10" s="1" t="s">
        <v>7</v>
      </c>
      <c r="C10" s="1">
        <f>D10*12</f>
        <v>216000</v>
      </c>
      <c r="D10" s="1">
        <v>18000</v>
      </c>
      <c r="E10" s="1"/>
    </row>
    <row r="11" spans="1:5" x14ac:dyDescent="0.25">
      <c r="A11" s="1" t="s">
        <v>8</v>
      </c>
      <c r="B11" s="2" t="s">
        <v>15</v>
      </c>
      <c r="C11" s="2">
        <f>D11*12</f>
        <v>121104</v>
      </c>
      <c r="D11" s="2">
        <f>SUM(D13:D16)</f>
        <v>10092</v>
      </c>
      <c r="E11" s="2" t="s">
        <v>17</v>
      </c>
    </row>
    <row r="12" spans="1:5" x14ac:dyDescent="0.25">
      <c r="A12" s="1"/>
      <c r="B12" s="1" t="s">
        <v>13</v>
      </c>
      <c r="C12" s="1"/>
      <c r="D12" s="1"/>
      <c r="E12" s="1"/>
    </row>
    <row r="13" spans="1:5" x14ac:dyDescent="0.25">
      <c r="A13" s="1"/>
      <c r="B13" s="1" t="s">
        <v>9</v>
      </c>
      <c r="C13" s="1">
        <f>D13*12</f>
        <v>66000</v>
      </c>
      <c r="D13" s="1">
        <f>D8*22%</f>
        <v>5500</v>
      </c>
      <c r="E13" s="1" t="s">
        <v>17</v>
      </c>
    </row>
    <row r="14" spans="1:5" x14ac:dyDescent="0.25">
      <c r="A14" s="1"/>
      <c r="B14" s="1" t="s">
        <v>10</v>
      </c>
      <c r="C14" s="1">
        <f t="shared" ref="C14:C16" si="0">D14*12</f>
        <v>1344</v>
      </c>
      <c r="D14" s="1">
        <f>D7*0.2%</f>
        <v>112</v>
      </c>
      <c r="E14" s="1" t="s">
        <v>17</v>
      </c>
    </row>
    <row r="15" spans="1:5" x14ac:dyDescent="0.25">
      <c r="A15" s="1"/>
      <c r="B15" s="1" t="s">
        <v>11</v>
      </c>
      <c r="C15" s="1">
        <f t="shared" si="0"/>
        <v>19488</v>
      </c>
      <c r="D15" s="1">
        <f>D7*2.9%</f>
        <v>1624</v>
      </c>
      <c r="E15" s="1" t="s">
        <v>17</v>
      </c>
    </row>
    <row r="16" spans="1:5" x14ac:dyDescent="0.25">
      <c r="A16" s="1"/>
      <c r="B16" s="1" t="s">
        <v>12</v>
      </c>
      <c r="C16" s="1">
        <f t="shared" si="0"/>
        <v>34272</v>
      </c>
      <c r="D16" s="1">
        <f>D7*5.1%</f>
        <v>2856</v>
      </c>
      <c r="E16" s="1" t="s">
        <v>17</v>
      </c>
    </row>
    <row r="17" spans="1:5" ht="15.75" x14ac:dyDescent="0.25">
      <c r="A17" s="1"/>
      <c r="B17" s="2" t="s">
        <v>14</v>
      </c>
      <c r="C17" s="1">
        <f>D17*12</f>
        <v>87360</v>
      </c>
      <c r="D17" s="2">
        <f>D7*13%</f>
        <v>7280</v>
      </c>
      <c r="E17" s="3" t="s">
        <v>16</v>
      </c>
    </row>
    <row r="18" spans="1:5" x14ac:dyDescent="0.25">
      <c r="A18" s="1" t="s">
        <v>18</v>
      </c>
      <c r="B18" s="2" t="s">
        <v>19</v>
      </c>
      <c r="C18" s="1">
        <f>D18*12</f>
        <v>0</v>
      </c>
      <c r="D18" s="1"/>
      <c r="E18" s="1"/>
    </row>
    <row r="19" spans="1:5" x14ac:dyDescent="0.25">
      <c r="A19" s="1"/>
      <c r="B19" s="1" t="s">
        <v>20</v>
      </c>
      <c r="C19" s="2">
        <v>29600</v>
      </c>
      <c r="D19" s="2">
        <v>2470</v>
      </c>
      <c r="E19" s="1" t="s">
        <v>17</v>
      </c>
    </row>
    <row r="20" spans="1:5" x14ac:dyDescent="0.25">
      <c r="A20" s="1" t="s">
        <v>21</v>
      </c>
      <c r="B20" s="2" t="s">
        <v>22</v>
      </c>
      <c r="C20" s="2">
        <f>D20*12</f>
        <v>157200</v>
      </c>
      <c r="D20" s="2">
        <v>13100</v>
      </c>
      <c r="E20" s="1" t="s">
        <v>17</v>
      </c>
    </row>
    <row r="21" spans="1:5" x14ac:dyDescent="0.25">
      <c r="A21" s="1" t="s">
        <v>23</v>
      </c>
      <c r="B21" s="2" t="s">
        <v>24</v>
      </c>
      <c r="C21" s="2">
        <v>50000</v>
      </c>
      <c r="D21" s="2">
        <v>4167</v>
      </c>
      <c r="E21" s="1" t="s">
        <v>17</v>
      </c>
    </row>
    <row r="22" spans="1:5" x14ac:dyDescent="0.25">
      <c r="A22" s="1" t="s">
        <v>25</v>
      </c>
      <c r="B22" s="2" t="s">
        <v>26</v>
      </c>
      <c r="C22" s="2">
        <f>D22*12</f>
        <v>16320</v>
      </c>
      <c r="D22" s="2">
        <v>1360</v>
      </c>
      <c r="E22" s="1" t="s">
        <v>17</v>
      </c>
    </row>
    <row r="23" spans="1:5" x14ac:dyDescent="0.25">
      <c r="A23" s="1" t="s">
        <v>27</v>
      </c>
      <c r="B23" s="2" t="s">
        <v>28</v>
      </c>
      <c r="C23" s="2">
        <v>20000</v>
      </c>
      <c r="D23" s="2">
        <v>1667</v>
      </c>
      <c r="E23" s="1" t="s">
        <v>17</v>
      </c>
    </row>
    <row r="24" spans="1:5" x14ac:dyDescent="0.25">
      <c r="A24" s="1" t="s">
        <v>29</v>
      </c>
      <c r="B24" s="2" t="s">
        <v>30</v>
      </c>
      <c r="C24" s="2">
        <f>D24*12</f>
        <v>186000</v>
      </c>
      <c r="D24" s="2">
        <v>15500</v>
      </c>
      <c r="E24" s="1" t="s">
        <v>17</v>
      </c>
    </row>
    <row r="25" spans="1:5" x14ac:dyDescent="0.25">
      <c r="A25" s="1" t="s">
        <v>31</v>
      </c>
      <c r="B25" s="2" t="s">
        <v>39</v>
      </c>
      <c r="C25" s="2">
        <v>24000</v>
      </c>
      <c r="D25" s="2">
        <v>2000</v>
      </c>
      <c r="E25" s="1" t="s">
        <v>17</v>
      </c>
    </row>
    <row r="26" spans="1:5" x14ac:dyDescent="0.25">
      <c r="A26" s="1"/>
      <c r="B26" s="2" t="s">
        <v>34</v>
      </c>
      <c r="C26" s="2">
        <f>C7+C13+C14+C15+C16+C19+C20+C21+C22+C23+C24+C25</f>
        <v>1144224</v>
      </c>
      <c r="D26" s="2">
        <v>100039</v>
      </c>
      <c r="E26" s="1" t="s">
        <v>17</v>
      </c>
    </row>
    <row r="27" spans="1:5" ht="45.75" customHeight="1" x14ac:dyDescent="0.3">
      <c r="A27" s="1"/>
      <c r="B27" s="3" t="s">
        <v>40</v>
      </c>
      <c r="C27" s="4">
        <v>1144</v>
      </c>
      <c r="D27" s="4">
        <v>1000</v>
      </c>
      <c r="E27" s="1"/>
    </row>
    <row r="28" spans="1:5" x14ac:dyDescent="0.25">
      <c r="A28" s="1"/>
      <c r="B28" s="2"/>
      <c r="C28" s="1"/>
      <c r="D28" s="1"/>
      <c r="E28" s="1"/>
    </row>
    <row r="29" spans="1:5" ht="18.75" x14ac:dyDescent="0.3">
      <c r="A29" s="1" t="s">
        <v>31</v>
      </c>
      <c r="B29" s="2" t="s">
        <v>45</v>
      </c>
      <c r="C29" s="4"/>
      <c r="D29" s="4"/>
      <c r="E29" s="3"/>
    </row>
    <row r="30" spans="1:5" ht="18.75" x14ac:dyDescent="0.3">
      <c r="A30" s="1"/>
      <c r="B30" s="2" t="s">
        <v>44</v>
      </c>
      <c r="C30" s="4">
        <v>165055</v>
      </c>
      <c r="D30" s="4">
        <v>1850</v>
      </c>
      <c r="E30" s="3"/>
    </row>
    <row r="31" spans="1:5" ht="18.75" x14ac:dyDescent="0.3">
      <c r="A31" s="1" t="s">
        <v>32</v>
      </c>
      <c r="B31" s="2" t="s">
        <v>33</v>
      </c>
      <c r="C31" s="4">
        <v>230000</v>
      </c>
      <c r="D31" s="1"/>
      <c r="E31" s="3" t="s">
        <v>47</v>
      </c>
    </row>
    <row r="32" spans="1:5" x14ac:dyDescent="0.25">
      <c r="A32" s="1"/>
      <c r="B32" s="1"/>
      <c r="C32" s="1"/>
      <c r="D32" s="1"/>
      <c r="E32" s="1"/>
    </row>
    <row r="33" spans="1:5" ht="18.75" x14ac:dyDescent="0.3">
      <c r="A33" s="1"/>
      <c r="B33" s="2" t="s">
        <v>36</v>
      </c>
      <c r="C33" s="4">
        <v>230000</v>
      </c>
      <c r="D33" s="1"/>
      <c r="E33" s="1"/>
    </row>
    <row r="35" spans="1:5" ht="18.75" x14ac:dyDescent="0.3">
      <c r="B35" s="5" t="s">
        <v>41</v>
      </c>
      <c r="C35" s="5" t="s">
        <v>46</v>
      </c>
      <c r="D35" s="5"/>
    </row>
    <row r="36" spans="1:5" ht="18.75" x14ac:dyDescent="0.3">
      <c r="B36" s="5" t="s">
        <v>43</v>
      </c>
      <c r="C36" s="7" t="s">
        <v>48</v>
      </c>
      <c r="D36" s="5"/>
    </row>
    <row r="37" spans="1:5" ht="18.75" x14ac:dyDescent="0.3">
      <c r="B37" s="5"/>
      <c r="C37" s="5"/>
      <c r="D37" s="5"/>
    </row>
    <row r="38" spans="1:5" x14ac:dyDescent="0.25">
      <c r="C38" s="6"/>
      <c r="D38" s="6"/>
      <c r="E38" s="6"/>
    </row>
    <row r="43" spans="1:5" x14ac:dyDescent="0.25">
      <c r="E43" t="s">
        <v>42</v>
      </c>
    </row>
  </sheetData>
  <mergeCells count="2">
    <mergeCell ref="B2:E2"/>
    <mergeCell ref="B3:E4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2020-08-28T10:10:57Z</dcterms:modified>
</cp:coreProperties>
</file>